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7-1\Desktop\Отчет об исполнении бюджета\Отчет об исполнении бюджета за 2025 год\Отчет об исполнении бюджета за 9 месяцев 2025 г\"/>
    </mc:Choice>
  </mc:AlternateContent>
  <bookViews>
    <workbookView xWindow="0" yWindow="0" windowWidth="15405" windowHeight="10125"/>
  </bookViews>
  <sheets>
    <sheet name="Доходы" sheetId="2" r:id="rId1"/>
  </sheets>
  <definedNames>
    <definedName name="_xlnm._FilterDatabase" localSheetId="0" hidden="1">Доходы!$A$8:$G$84</definedName>
    <definedName name="_xlnm.Print_Titles" localSheetId="0">Доходы!#REF!</definedName>
    <definedName name="_xlnm.Print_Area" localSheetId="0">Доходы!$A$1:$G$84</definedName>
  </definedNames>
  <calcPr calcId="152511"/>
</workbook>
</file>

<file path=xl/calcChain.xml><?xml version="1.0" encoding="utf-8"?>
<calcChain xmlns="http://schemas.openxmlformats.org/spreadsheetml/2006/main">
  <c r="D30" i="2" l="1"/>
  <c r="D31" i="2"/>
  <c r="C61" i="2" l="1"/>
  <c r="D61" i="2"/>
  <c r="E61" i="2"/>
  <c r="E31" i="2" l="1"/>
  <c r="E30" i="2" l="1"/>
  <c r="F13" i="2"/>
  <c r="G13" i="2"/>
  <c r="F15" i="2"/>
  <c r="G15" i="2"/>
  <c r="F17" i="2"/>
  <c r="G17" i="2"/>
  <c r="G18" i="2"/>
  <c r="F19" i="2"/>
  <c r="G19" i="2"/>
  <c r="F20" i="2"/>
  <c r="G20" i="2"/>
  <c r="F22" i="2"/>
  <c r="G22" i="2"/>
  <c r="F23" i="2"/>
  <c r="G23" i="2"/>
  <c r="F25" i="2"/>
  <c r="G25" i="2"/>
  <c r="G26" i="2"/>
  <c r="G27" i="2"/>
  <c r="F32" i="2"/>
  <c r="G32" i="2"/>
  <c r="F33" i="2"/>
  <c r="G33" i="2"/>
  <c r="F34" i="2"/>
  <c r="G34" i="2"/>
  <c r="F35" i="2"/>
  <c r="G35" i="2"/>
  <c r="G36" i="2"/>
  <c r="G38" i="2"/>
  <c r="F39" i="2"/>
  <c r="G39" i="2"/>
  <c r="F41" i="2"/>
  <c r="G41" i="2"/>
  <c r="F43" i="2"/>
  <c r="G43" i="2"/>
  <c r="F44" i="2"/>
  <c r="G44" i="2"/>
  <c r="G46" i="2"/>
  <c r="F47" i="2"/>
  <c r="G47" i="2"/>
  <c r="G48" i="2"/>
  <c r="F50" i="2"/>
  <c r="G50" i="2"/>
  <c r="F51" i="2"/>
  <c r="G51" i="2"/>
  <c r="F52" i="2"/>
  <c r="G52" i="2"/>
  <c r="F54" i="2"/>
  <c r="G54" i="2"/>
  <c r="G56" i="2"/>
  <c r="F60" i="2"/>
  <c r="G60" i="2"/>
  <c r="F62" i="2"/>
  <c r="G64" i="2"/>
  <c r="G65" i="2"/>
  <c r="F66" i="2"/>
  <c r="F67" i="2"/>
  <c r="G67" i="2"/>
  <c r="F69" i="2"/>
  <c r="G69" i="2"/>
  <c r="F70" i="2"/>
  <c r="G70" i="2"/>
  <c r="G71" i="2"/>
  <c r="F72" i="2"/>
  <c r="G72" i="2"/>
  <c r="F73" i="2"/>
  <c r="G73" i="2"/>
  <c r="F74" i="2"/>
  <c r="G74" i="2"/>
  <c r="F75" i="2"/>
  <c r="G75" i="2"/>
  <c r="F76" i="2"/>
  <c r="G76" i="2"/>
  <c r="F77" i="2"/>
  <c r="G77" i="2"/>
  <c r="F79" i="2"/>
  <c r="F80" i="2"/>
  <c r="G80" i="2"/>
  <c r="F81" i="2"/>
  <c r="G81" i="2"/>
  <c r="F82" i="2"/>
  <c r="D78" i="2"/>
  <c r="E78" i="2"/>
  <c r="C78" i="2"/>
  <c r="G61" i="2"/>
  <c r="F61" i="2"/>
  <c r="F78" i="2" l="1"/>
  <c r="G78" i="2"/>
  <c r="E55" i="2" l="1"/>
  <c r="D55" i="2"/>
  <c r="C55" i="2"/>
  <c r="D49" i="2"/>
  <c r="C49" i="2"/>
  <c r="G55" i="2" l="1"/>
  <c r="F49" i="2"/>
  <c r="E83" i="2"/>
  <c r="E68" i="2"/>
  <c r="E59" i="2"/>
  <c r="E49" i="2"/>
  <c r="G49" i="2" s="1"/>
  <c r="E45" i="2"/>
  <c r="E42" i="2"/>
  <c r="E40" i="2"/>
  <c r="E24" i="2"/>
  <c r="E21" i="2"/>
  <c r="E16" i="2"/>
  <c r="E14" i="2"/>
  <c r="E12" i="2"/>
  <c r="E11" i="2" l="1"/>
  <c r="E58" i="2"/>
  <c r="E57" i="2" s="1"/>
  <c r="E9" i="2" l="1"/>
  <c r="C59" i="2"/>
  <c r="D59" i="2"/>
  <c r="G59" i="2" l="1"/>
  <c r="F59" i="2"/>
  <c r="G31" i="2"/>
  <c r="C68" i="2"/>
  <c r="D68" i="2"/>
  <c r="D12" i="2"/>
  <c r="D45" i="2"/>
  <c r="C45" i="2"/>
  <c r="C12" i="2"/>
  <c r="D16" i="2"/>
  <c r="D14" i="2"/>
  <c r="C14" i="2"/>
  <c r="C16" i="2"/>
  <c r="D21" i="2"/>
  <c r="C21" i="2"/>
  <c r="D24" i="2"/>
  <c r="C24" i="2"/>
  <c r="C31" i="2"/>
  <c r="C30" i="2" s="1"/>
  <c r="D40" i="2"/>
  <c r="C40" i="2"/>
  <c r="D42" i="2"/>
  <c r="C42" i="2"/>
  <c r="D83" i="2"/>
  <c r="C83" i="2"/>
  <c r="F21" i="2" l="1"/>
  <c r="G21" i="2"/>
  <c r="F42" i="2"/>
  <c r="G42" i="2"/>
  <c r="F31" i="2"/>
  <c r="F24" i="2"/>
  <c r="G24" i="2"/>
  <c r="G16" i="2"/>
  <c r="F16" i="2"/>
  <c r="F12" i="2"/>
  <c r="G12" i="2"/>
  <c r="F68" i="2"/>
  <c r="G68" i="2"/>
  <c r="F40" i="2"/>
  <c r="G40" i="2"/>
  <c r="G14" i="2"/>
  <c r="F14" i="2"/>
  <c r="F45" i="2"/>
  <c r="G45" i="2"/>
  <c r="F30" i="2"/>
  <c r="G30" i="2"/>
  <c r="C58" i="2"/>
  <c r="C57" i="2" s="1"/>
  <c r="D11" i="2"/>
  <c r="D58" i="2"/>
  <c r="C11" i="2"/>
  <c r="G11" i="2" l="1"/>
  <c r="F11" i="2"/>
  <c r="F58" i="2"/>
  <c r="G58" i="2"/>
  <c r="D57" i="2"/>
  <c r="C9" i="2"/>
  <c r="F57" i="2" l="1"/>
  <c r="G57" i="2"/>
  <c r="D9" i="2"/>
  <c r="G9" i="2" s="1"/>
  <c r="F9" i="2" l="1"/>
</calcChain>
</file>

<file path=xl/sharedStrings.xml><?xml version="1.0" encoding="utf-8"?>
<sst xmlns="http://schemas.openxmlformats.org/spreadsheetml/2006/main" count="171" uniqueCount="171">
  <si>
    <t>Наименование 
показателя</t>
  </si>
  <si>
    <t>Код дохода по бюджетной классификации</t>
  </si>
  <si>
    <t>1</t>
  </si>
  <si>
    <t>2</t>
  </si>
  <si>
    <t>3</t>
  </si>
  <si>
    <t>4</t>
  </si>
  <si>
    <t>Доходы бюджета - всего</t>
  </si>
  <si>
    <t>х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</si>
  <si>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</si>
  <si>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</si>
  <si>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</si>
  <si>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</si>
  <si>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</si>
  <si>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</si>
  <si>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</si>
  <si>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</si>
  <si>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</si>
  <si>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</si>
  <si>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</si>
  <si>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</si>
  <si>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</si>
  <si>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</si>
  <si>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</si>
  <si>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Единый налог на вмененный доход для отдельных видов деятельности</t>
  </si>
  <si>
    <t xml:space="preserve"> 000 1050200002 0000 110</t>
  </si>
  <si>
    <t>Единый сельскохозяйственный налог</t>
  </si>
  <si>
    <t xml:space="preserve"> 000 1050300001 0000 110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</si>
  <si>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</si>
  <si>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</si>
  <si>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</si>
  <si>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</si>
  <si>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</si>
  <si>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</si>
  <si>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Земельный налог</t>
  </si>
  <si>
    <t xml:space="preserve"> 000 1060600000 0000 110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</si>
  <si>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</si>
  <si>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</si>
  <si>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</si>
  <si>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</si>
  <si>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</si>
  <si>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000 1080400001 0000 110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</si>
  <si>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</si>
  <si>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</si>
  <si>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</si>
  <si>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</si>
  <si>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</si>
  <si>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</si>
  <si>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</si>
  <si>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</si>
  <si>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</si>
  <si>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</si>
  <si>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</si>
  <si>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</si>
  <si>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</si>
  <si>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</si>
  <si>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</si>
  <si>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000 1110530000 0000 120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</si>
  <si>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</si>
  <si>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</si>
  <si>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</si>
  <si>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</si>
  <si>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</si>
  <si>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</si>
  <si>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</si>
  <si>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</si>
  <si>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</si>
  <si>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</si>
  <si>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Доходы от компенсации затрат государства</t>
  </si>
  <si>
    <t xml:space="preserve"> 000 1130200000 0000 130</t>
  </si>
  <si>
    <t>ДОХОДЫ ОТ ПРОДАЖИ МАТЕРИАЛЬНЫХ И НЕМАТЕРИАЛЬНЫХ АКТИВОВ</t>
  </si>
  <si>
    <t xml:space="preserve"> 000 1140000000 0000 000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</si>
  <si>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</si>
  <si>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</si>
  <si>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</si>
  <si>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</si>
  <si>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</si>
  <si>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</si>
  <si>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</si>
  <si>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</si>
  <si>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</si>
  <si>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</si>
  <si>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</si>
  <si>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 000 1160200002 0000 140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</si>
  <si>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</si>
  <si>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</si>
  <si>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Платежи, уплачиваемые в целях возмещения вреда</t>
  </si>
  <si>
    <t xml:space="preserve"> 000 1161100001 0000 140</t>
  </si>
  <si>
    <t>ПРОЧИЕ НЕНАЛОГОВЫЕ ДОХОДЫ</t>
  </si>
  <si>
    <t xml:space="preserve"> 000 1170000000 0000 000</t>
  </si>
  <si>
    <t>Невыясненные поступления</t>
  </si>
  <si>
    <t xml:space="preserve"> 000 1170100000 0000 180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</si>
  <si>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</si>
  <si>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</si>
  <si>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</si>
  <si>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</si>
  <si>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</si>
  <si>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</si>
  <si>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</si>
  <si>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 xml:space="preserve"> 000 2022007714 0000 150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</si>
  <si>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</si>
  <si>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000 2022546714 0000 150</t>
  </si>
  <si>
    <t>Субсидии бюджетам муниципальных округов на поддержку отрасли культуры</t>
  </si>
  <si>
    <t xml:space="preserve"> 000 2022551914 0000 150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</si>
  <si>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</si>
  <si>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 xml:space="preserve"> 000 2022559914 0000 150</t>
  </si>
  <si>
    <t>Прочие субсидии бюджетам муниципальных округов</t>
  </si>
  <si>
    <t xml:space="preserve"> 000 2022999914 0000 150</t>
  </si>
  <si>
    <t>Субвенции бюджетам бюджетной системы Российской Федерации</t>
  </si>
  <si>
    <t xml:space="preserve"> 000 2023000000 0000 150</t>
  </si>
  <si>
    <t>Субвенции бюджетам муниципальных округов на выполнение передаваемых полномочий субъектов Российской Федерации</t>
  </si>
  <si>
    <t xml:space="preserve"> 000 2023002414 0000 150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</si>
  <si>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</si>
  <si>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000 2023002914 0000 150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</si>
  <si>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</si>
  <si>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 xml:space="preserve"> 000 2023508214 0000 150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</si>
  <si>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</si>
  <si>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</si>
  <si>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</si>
  <si>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000 2023512014 0000 150</t>
  </si>
  <si>
    <t>Субвенции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</si>
  <si>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000 2023530414 0000 150</t>
  </si>
  <si>
    <t>Субвенции бюджетам муниципальных округов на государственную регистрацию актов гражданского состояния</t>
  </si>
  <si>
    <t xml:space="preserve"> 000 2023593014 0000 150</t>
  </si>
  <si>
    <t>Единая субвенция бюджетам муниципальных округов из бюджета субъекта Российской Федерации</t>
  </si>
  <si>
    <t xml:space="preserve"> 000 2023690014 0000 150</t>
  </si>
  <si>
    <t>Прочие субвенции бюджетам муниципальных округов</t>
  </si>
  <si>
    <t xml:space="preserve"> 000 2023999914 0000 150</t>
  </si>
  <si>
    <t>Иные межбюджетные трансферты</t>
  </si>
  <si>
    <t xml:space="preserve"> 000 2024000000 0000 150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</si>
  <si>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</si>
  <si>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000 2024517914 0000 150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</si>
  <si>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</si>
  <si>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000 2024530314 0000 150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</si>
  <si>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</si>
  <si>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</si>
  <si>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</si>
  <si>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000 2190000014 0000 150</t>
  </si>
  <si>
    <t>(в рублях)</t>
  </si>
  <si>
    <t>5</t>
  </si>
  <si>
    <t>6</t>
  </si>
  <si>
    <t>7</t>
  </si>
  <si>
    <t>ЗАДОЛЖЕННОСТЬ И ПЕРЕРАСЧЕТЫ ПО ОТМЕНЕННЫМ НАЛОГАМ, СБОРАМ И ИНЫМ ОБЯЗАТЕЛЬНЫМ ПЛАТЕЖАМ</t>
  </si>
  <si>
    <t xml:space="preserve"> 000 1090000000 0000 000</t>
  </si>
  <si>
    <t>Налоги на имущество</t>
  </si>
  <si>
    <t xml:space="preserve"> 000 1090400000 0000 110</t>
  </si>
  <si>
    <t>(6=4/3*100)</t>
  </si>
  <si>
    <t>(7=4/5*100)</t>
  </si>
  <si>
    <t xml:space="preserve">  Дотации бюджетам бюджетной системы Российской Федерации</t>
  </si>
  <si>
    <t xml:space="preserve">  Дотации бюджетам на поддержку мер по обеспечению сбалансированности бюджетов</t>
  </si>
  <si>
    <t>000 2021500200 0000 150</t>
  </si>
  <si>
    <t>000 2021000000 0000 150</t>
  </si>
  <si>
    <t>000 1110700000 0000 120</t>
  </si>
  <si>
    <t>Платежи от государственных и муниципальных унитарных предприятий</t>
  </si>
  <si>
    <t>Плановые бюджетные назначения на 2025 год,                                                                                                                                                             от 29.11.2024                  № 240-МПА                        (в редакции от 30.05.2025                         № 262-МПА)</t>
  </si>
  <si>
    <t>000 1161000000 0000 140</t>
  </si>
  <si>
    <t>Платежи в целях возмещения причиненного ущерба (убытков)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</si>
  <si>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</si>
  <si>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000 2024505014 0000 150</t>
  </si>
  <si>
    <t>Прочие межбюджетные трансферты, передаваемые бюджетам муниципальных округов</t>
  </si>
  <si>
    <t>000 2024999914 0000 150</t>
  </si>
  <si>
    <t>Сведения об исполнении бюджета Пограничного муниципального округа по доходам за 9 месяцев 2025 года</t>
  </si>
  <si>
    <t>Кассовое исполнение за 9 месяцев 2025 года</t>
  </si>
  <si>
    <t>по состоянию на 01.10.2025</t>
  </si>
  <si>
    <t>(конец отчетного периода - 30.09.2025)</t>
  </si>
  <si>
    <t>Кассовое исполнение за 9 месяцев 2024 года</t>
  </si>
  <si>
    <t>Процент исполнения   к плану 9 месяцев  2025 года</t>
  </si>
  <si>
    <t>Процент исполнения 9 месяцев 2025 года к кассовому исполнению 9 месяцев  2024 года</t>
  </si>
  <si>
    <t>Субсидии бюджетам муниципальных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</si>
  <si>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 xml:space="preserve"> 000 2022529914 0000 150</t>
  </si>
  <si>
    <t>000 1110540000 0000 120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</si>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</sst>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7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8"/>
      <color rgb="FF000000"/>
      <name val="Arial"/>
      <family val="2"/>
      <charset val="204"/>
    </font>
    <font>
      <i/>
      <sz val="11"/>
      <name val="Calibri"/>
      <family val="2"/>
      <scheme val="minor"/>
    </font>
    <font>
      <sz val="8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58">
    <xf numFmtId="0" fontId="0" fillId="0" borderId="0" xfId="0"/>
    <xf numFmtId="0" fontId="0" fillId="0" borderId="0" xfId="0" applyProtection="1">
      <protection locked="0"/>
    </xf>
    <xf numFmtId="0" fontId="7" fillId="0" borderId="25" xfId="46" applyNumberFormat="1" applyProtection="1">
      <alignment horizontal="left" wrapText="1" indent="1"/>
    </xf>
    <xf numFmtId="49" fontId="7" fillId="0" borderId="27" xfId="48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17" fillId="0" borderId="19" xfId="39" applyNumberFormat="1" applyFont="1" applyProtection="1">
      <alignment horizontal="left" wrapText="1"/>
    </xf>
    <xf numFmtId="49" fontId="17" fillId="0" borderId="21" xfId="41" applyNumberFormat="1" applyFont="1" applyProtection="1">
      <alignment horizontal="center"/>
    </xf>
    <xf numFmtId="49" fontId="19" fillId="0" borderId="1" xfId="23" applyNumberFormat="1" applyFont="1" applyAlignment="1" applyProtection="1">
      <alignment horizontal="right"/>
    </xf>
    <xf numFmtId="49" fontId="17" fillId="0" borderId="16" xfId="55" applyNumberFormat="1" applyFont="1" applyProtection="1">
      <alignment horizontal="center"/>
    </xf>
    <xf numFmtId="4" fontId="17" fillId="0" borderId="24" xfId="43" applyNumberFormat="1" applyFont="1" applyBorder="1" applyProtection="1">
      <alignment horizontal="right"/>
    </xf>
    <xf numFmtId="4" fontId="18" fillId="0" borderId="24" xfId="43" applyNumberFormat="1" applyFont="1" applyBorder="1" applyProtection="1">
      <alignment horizontal="right"/>
    </xf>
    <xf numFmtId="49" fontId="18" fillId="0" borderId="61" xfId="38" applyNumberFormat="1" applyFont="1" applyBorder="1" applyProtection="1">
      <alignment horizontal="center" vertical="center" wrapText="1"/>
    </xf>
    <xf numFmtId="49" fontId="18" fillId="0" borderId="16" xfId="55" applyNumberFormat="1" applyFont="1" applyProtection="1">
      <alignment horizontal="center"/>
    </xf>
    <xf numFmtId="0" fontId="0" fillId="0" borderId="0" xfId="0" applyFont="1" applyProtection="1">
      <protection locked="0"/>
    </xf>
    <xf numFmtId="49" fontId="21" fillId="0" borderId="16" xfId="55" applyNumberFormat="1" applyFont="1" applyProtection="1">
      <alignment horizontal="center"/>
    </xf>
    <xf numFmtId="4" fontId="21" fillId="0" borderId="24" xfId="43" applyNumberFormat="1" applyFont="1" applyBorder="1" applyProtection="1">
      <alignment horizontal="right"/>
    </xf>
    <xf numFmtId="0" fontId="22" fillId="0" borderId="0" xfId="0" applyFont="1" applyProtection="1">
      <protection locked="0"/>
    </xf>
    <xf numFmtId="49" fontId="7" fillId="0" borderId="24" xfId="55" applyNumberFormat="1" applyBorder="1" applyProtection="1">
      <alignment horizontal="center"/>
    </xf>
    <xf numFmtId="49" fontId="21" fillId="0" borderId="24" xfId="55" applyNumberFormat="1" applyFont="1" applyBorder="1" applyProtection="1">
      <alignment horizontal="center"/>
    </xf>
    <xf numFmtId="0" fontId="0" fillId="0" borderId="1" xfId="0" applyFont="1" applyBorder="1" applyProtection="1">
      <protection locked="0"/>
    </xf>
    <xf numFmtId="49" fontId="7" fillId="0" borderId="18" xfId="35" applyNumberFormat="1" applyBorder="1" applyProtection="1">
      <alignment horizontal="center" vertical="center" wrapText="1"/>
    </xf>
    <xf numFmtId="49" fontId="7" fillId="0" borderId="64" xfId="35" applyBorder="1">
      <alignment horizontal="center" vertical="center" wrapText="1"/>
    </xf>
    <xf numFmtId="49" fontId="18" fillId="0" borderId="18" xfId="35" applyNumberFormat="1" applyFont="1" applyBorder="1" applyProtection="1">
      <alignment horizontal="center" vertical="center" wrapText="1"/>
    </xf>
    <xf numFmtId="49" fontId="18" fillId="0" borderId="65" xfId="38" applyNumberFormat="1" applyFont="1" applyBorder="1" applyProtection="1">
      <alignment horizontal="center" vertical="center" wrapText="1"/>
    </xf>
    <xf numFmtId="49" fontId="18" fillId="0" borderId="64" xfId="37" applyNumberFormat="1" applyFont="1" applyBorder="1" applyAlignment="1" applyProtection="1">
      <alignment horizontal="center" vertical="center" wrapText="1"/>
    </xf>
    <xf numFmtId="49" fontId="7" fillId="0" borderId="64" xfId="37" applyNumberFormat="1" applyBorder="1" applyAlignment="1" applyProtection="1">
      <alignment horizontal="center" vertical="center" wrapText="1"/>
    </xf>
    <xf numFmtId="4" fontId="21" fillId="0" borderId="16" xfId="42" applyNumberFormat="1" applyFont="1" applyFill="1" applyAlignment="1" applyProtection="1">
      <alignment horizontal="right"/>
    </xf>
    <xf numFmtId="49" fontId="7" fillId="0" borderId="27" xfId="48" applyNumberFormat="1" applyFill="1" applyProtection="1">
      <alignment horizontal="center"/>
    </xf>
    <xf numFmtId="4" fontId="17" fillId="0" borderId="16" xfId="42" applyNumberFormat="1" applyFont="1" applyFill="1" applyAlignment="1" applyProtection="1">
      <alignment horizontal="right"/>
    </xf>
    <xf numFmtId="4" fontId="21" fillId="0" borderId="16" xfId="42" applyNumberFormat="1" applyFont="1" applyFill="1" applyProtection="1">
      <alignment horizontal="right"/>
    </xf>
    <xf numFmtId="4" fontId="7" fillId="0" borderId="16" xfId="42" applyNumberFormat="1" applyFill="1" applyProtection="1">
      <alignment horizontal="right"/>
    </xf>
    <xf numFmtId="4" fontId="18" fillId="0" borderId="16" xfId="42" applyNumberFormat="1" applyFont="1" applyFill="1" applyAlignment="1" applyProtection="1">
      <alignment horizontal="right"/>
    </xf>
    <xf numFmtId="0" fontId="0" fillId="0" borderId="0" xfId="0" applyFill="1" applyProtection="1">
      <protection locked="0"/>
    </xf>
    <xf numFmtId="4" fontId="17" fillId="0" borderId="16" xfId="42" applyNumberFormat="1" applyFont="1" applyFill="1" applyProtection="1">
      <alignment horizontal="right"/>
    </xf>
    <xf numFmtId="4" fontId="18" fillId="0" borderId="16" xfId="42" applyNumberFormat="1" applyFont="1" applyFill="1" applyProtection="1">
      <alignment horizontal="right"/>
    </xf>
    <xf numFmtId="0" fontId="20" fillId="0" borderId="1" xfId="1" applyNumberFormat="1" applyFont="1" applyBorder="1" applyAlignment="1" applyProtection="1"/>
    <xf numFmtId="0" fontId="0" fillId="0" borderId="1" xfId="0" applyBorder="1" applyAlignment="1"/>
    <xf numFmtId="2" fontId="23" fillId="0" borderId="60" xfId="0" applyNumberFormat="1" applyFont="1" applyBorder="1" applyAlignment="1" applyProtection="1">
      <alignment horizontal="right"/>
      <protection locked="0"/>
    </xf>
    <xf numFmtId="2" fontId="26" fillId="0" borderId="60" xfId="0" applyNumberFormat="1" applyFont="1" applyBorder="1" applyAlignment="1" applyProtection="1">
      <alignment horizontal="right"/>
      <protection locked="0"/>
    </xf>
    <xf numFmtId="2" fontId="25" fillId="0" borderId="60" xfId="0" applyNumberFormat="1" applyFont="1" applyBorder="1" applyAlignment="1" applyProtection="1">
      <alignment horizontal="right"/>
      <protection locked="0"/>
    </xf>
    <xf numFmtId="0" fontId="21" fillId="0" borderId="22" xfId="53" applyNumberFormat="1" applyFont="1" applyAlignment="1" applyProtection="1">
      <alignment horizontal="left" vertical="center" wrapText="1" indent="2"/>
    </xf>
    <xf numFmtId="0" fontId="18" fillId="0" borderId="22" xfId="53" applyNumberFormat="1" applyFont="1" applyAlignment="1" applyProtection="1">
      <alignment horizontal="left" vertical="center" wrapText="1" indent="2"/>
    </xf>
    <xf numFmtId="0" fontId="7" fillId="0" borderId="22" xfId="53" applyNumberFormat="1" applyAlignment="1" applyProtection="1">
      <alignment horizontal="left" vertical="center" wrapText="1" indent="2"/>
    </xf>
    <xf numFmtId="0" fontId="0" fillId="0" borderId="1" xfId="0" applyFill="1" applyBorder="1" applyAlignment="1"/>
    <xf numFmtId="49" fontId="7" fillId="0" borderId="64" xfId="35" applyNumberFormat="1" applyFill="1" applyBorder="1" applyAlignment="1" applyProtection="1">
      <alignment horizontal="center" vertical="center" wrapText="1"/>
    </xf>
    <xf numFmtId="49" fontId="18" fillId="0" borderId="61" xfId="38" applyNumberFormat="1" applyFont="1" applyFill="1" applyBorder="1" applyProtection="1">
      <alignment horizontal="center" vertical="center" wrapText="1"/>
    </xf>
    <xf numFmtId="0" fontId="17" fillId="0" borderId="22" xfId="53" applyNumberFormat="1" applyFont="1" applyAlignment="1" applyProtection="1">
      <alignment horizontal="left" vertical="center" wrapText="1" indent="2"/>
    </xf>
    <xf numFmtId="0" fontId="21" fillId="0" borderId="31" xfId="56" applyNumberFormat="1" applyFont="1" applyAlignment="1" applyProtection="1">
      <alignment horizontal="left" vertical="center" wrapText="1" indent="2"/>
    </xf>
    <xf numFmtId="0" fontId="7" fillId="0" borderId="31" xfId="56" applyNumberFormat="1" applyAlignment="1" applyProtection="1">
      <alignment horizontal="left" vertical="center" wrapText="1" indent="2"/>
    </xf>
    <xf numFmtId="2" fontId="24" fillId="0" borderId="1" xfId="7" applyNumberFormat="1" applyFont="1" applyAlignment="1" applyProtection="1">
      <alignment horizontal="center" wrapText="1"/>
    </xf>
    <xf numFmtId="49" fontId="7" fillId="0" borderId="62" xfId="35" applyNumberFormat="1" applyBorder="1" applyProtection="1">
      <alignment horizontal="center" vertical="center" wrapText="1"/>
    </xf>
    <xf numFmtId="49" fontId="7" fillId="0" borderId="63" xfId="35" applyBorder="1">
      <alignment horizontal="center" vertical="center" wrapText="1"/>
    </xf>
    <xf numFmtId="49" fontId="18" fillId="0" borderId="62" xfId="35" applyNumberFormat="1" applyFont="1" applyFill="1" applyBorder="1" applyAlignment="1" applyProtection="1">
      <alignment horizontal="center" vertical="center" wrapText="1"/>
    </xf>
    <xf numFmtId="49" fontId="7" fillId="0" borderId="63" xfId="35" applyNumberFormat="1" applyFill="1" applyBorder="1" applyAlignment="1" applyProtection="1">
      <alignment horizontal="center" vertical="center" wrapText="1"/>
    </xf>
    <xf numFmtId="49" fontId="7" fillId="0" borderId="62" xfId="35" applyNumberFormat="1" applyFill="1" applyBorder="1" applyAlignment="1" applyProtection="1">
      <alignment horizontal="center" vertical="center" wrapText="1"/>
    </xf>
    <xf numFmtId="49" fontId="7" fillId="0" borderId="62" xfId="37" applyNumberFormat="1" applyFont="1" applyBorder="1" applyAlignment="1" applyProtection="1">
      <alignment horizontal="center" vertical="center" wrapText="1"/>
    </xf>
    <xf numFmtId="49" fontId="18" fillId="0" borderId="63" xfId="37" applyNumberFormat="1" applyFont="1" applyBorder="1" applyAlignment="1" applyProtection="1">
      <alignment horizontal="center" vertical="center" wrapText="1"/>
    </xf>
    <xf numFmtId="49" fontId="7" fillId="0" borderId="63" xfId="37" applyNumberFormat="1" applyBorder="1" applyAlignment="1" applyProtection="1">
      <alignment horizontal="center" vertical="center" wrapText="1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view="pageBreakPreview" zoomScale="110" zoomScaleNormal="110" zoomScaleSheetLayoutView="110" zoomScalePageLayoutView="70" workbookViewId="0">
      <pane ySplit="1" topLeftCell="A2" activePane="bottomLeft" state="frozen"/>
      <selection activeCell="B1" sqref="B1"/>
      <selection pane="bottomLeft" activeCell="C61" sqref="C61"/>
    </sheetView>
  </sheetViews>
  <sheetFormatPr defaultColWidth="8.625" defaultRowHeight="15" x14ac:dyDescent="0.25"/>
  <cols>
    <col min="1" max="1" width="50.875" style="1" customWidth="1"/>
    <col min="2" max="2" width="19.5" style="1" customWidth="1"/>
    <col min="3" max="3" width="13.5" style="32" customWidth="1"/>
    <col min="4" max="5" width="11.625" style="32" customWidth="1"/>
    <col min="6" max="6" width="9" style="13" customWidth="1"/>
    <col min="7" max="7" width="12.375" style="1" customWidth="1"/>
    <col min="8" max="16384" width="8.625" style="1"/>
  </cols>
  <sheetData>
    <row r="1" spans="1:7" ht="36.75" customHeight="1" x14ac:dyDescent="0.25">
      <c r="A1" s="49" t="s">
        <v>160</v>
      </c>
      <c r="B1" s="49"/>
      <c r="C1" s="49"/>
      <c r="D1" s="49"/>
      <c r="E1" s="49"/>
      <c r="F1" s="49"/>
      <c r="G1" s="49"/>
    </row>
    <row r="2" spans="1:7" ht="20.25" customHeight="1" x14ac:dyDescent="0.25">
      <c r="A2" s="49" t="s">
        <v>162</v>
      </c>
      <c r="B2" s="49"/>
      <c r="C2" s="49"/>
      <c r="D2" s="49"/>
      <c r="E2" s="49"/>
      <c r="F2" s="49"/>
      <c r="G2" s="49"/>
    </row>
    <row r="3" spans="1:7" ht="15.75" customHeight="1" x14ac:dyDescent="0.25">
      <c r="A3" s="49" t="s">
        <v>163</v>
      </c>
      <c r="B3" s="49"/>
      <c r="C3" s="49"/>
      <c r="D3" s="49"/>
      <c r="E3" s="49"/>
      <c r="F3" s="49"/>
      <c r="G3" s="49"/>
    </row>
    <row r="4" spans="1:7" ht="17.25" customHeight="1" x14ac:dyDescent="0.25">
      <c r="A4" s="35"/>
      <c r="B4" s="36"/>
      <c r="C4" s="43"/>
      <c r="D4" s="43"/>
      <c r="E4" s="43"/>
      <c r="F4" s="19"/>
      <c r="G4" s="7" t="s">
        <v>137</v>
      </c>
    </row>
    <row r="5" spans="1:7" ht="11.45" customHeight="1" x14ac:dyDescent="0.25">
      <c r="A5" s="50" t="s">
        <v>0</v>
      </c>
      <c r="B5" s="50" t="s">
        <v>1</v>
      </c>
      <c r="C5" s="52" t="s">
        <v>153</v>
      </c>
      <c r="D5" s="54" t="s">
        <v>161</v>
      </c>
      <c r="E5" s="54" t="s">
        <v>164</v>
      </c>
      <c r="F5" s="55" t="s">
        <v>165</v>
      </c>
      <c r="G5" s="55" t="s">
        <v>166</v>
      </c>
    </row>
    <row r="6" spans="1:7" ht="140.44999999999999" customHeight="1" x14ac:dyDescent="0.25">
      <c r="A6" s="51"/>
      <c r="B6" s="51"/>
      <c r="C6" s="53"/>
      <c r="D6" s="53"/>
      <c r="E6" s="53"/>
      <c r="F6" s="56"/>
      <c r="G6" s="57"/>
    </row>
    <row r="7" spans="1:7" ht="15.75" customHeight="1" x14ac:dyDescent="0.25">
      <c r="A7" s="21"/>
      <c r="B7" s="21"/>
      <c r="C7" s="44"/>
      <c r="D7" s="44"/>
      <c r="E7" s="44"/>
      <c r="F7" s="24" t="s">
        <v>145</v>
      </c>
      <c r="G7" s="25" t="s">
        <v>146</v>
      </c>
    </row>
    <row r="8" spans="1:7" ht="11.45" customHeight="1" thickBot="1" x14ac:dyDescent="0.3">
      <c r="A8" s="20" t="s">
        <v>2</v>
      </c>
      <c r="B8" s="22" t="s">
        <v>3</v>
      </c>
      <c r="C8" s="45" t="s">
        <v>4</v>
      </c>
      <c r="D8" s="45" t="s">
        <v>5</v>
      </c>
      <c r="E8" s="45" t="s">
        <v>138</v>
      </c>
      <c r="F8" s="23" t="s">
        <v>139</v>
      </c>
      <c r="G8" s="11" t="s">
        <v>140</v>
      </c>
    </row>
    <row r="9" spans="1:7" ht="21.75" customHeight="1" x14ac:dyDescent="0.25">
      <c r="A9" s="5" t="s">
        <v>6</v>
      </c>
      <c r="B9" s="6" t="s">
        <v>7</v>
      </c>
      <c r="C9" s="33">
        <f>C11+C57</f>
        <v>1269283055.98</v>
      </c>
      <c r="D9" s="33">
        <f>D11+D57</f>
        <v>799705817.34000003</v>
      </c>
      <c r="E9" s="33">
        <f>E11+E57</f>
        <v>664196257.76999998</v>
      </c>
      <c r="F9" s="9">
        <f>D9/C9*100</f>
        <v>63.004529491852047</v>
      </c>
      <c r="G9" s="38">
        <f>D9/E9*100</f>
        <v>120.40203599233838</v>
      </c>
    </row>
    <row r="10" spans="1:7" ht="15" customHeight="1" x14ac:dyDescent="0.25">
      <c r="A10" s="2" t="s">
        <v>8</v>
      </c>
      <c r="B10" s="3"/>
      <c r="C10" s="27"/>
      <c r="D10" s="27"/>
      <c r="E10" s="27"/>
      <c r="F10" s="10"/>
      <c r="G10" s="37"/>
    </row>
    <row r="11" spans="1:7" x14ac:dyDescent="0.25">
      <c r="A11" s="46" t="s">
        <v>9</v>
      </c>
      <c r="B11" s="8" t="s">
        <v>10</v>
      </c>
      <c r="C11" s="33">
        <f>C12+C14+C16+C21+C24+C30+C40+C42+C45+C49+C55</f>
        <v>506060731</v>
      </c>
      <c r="D11" s="33">
        <f>D12+D14+D16+D21+D24+D30+D40+D42+D45+D49+D55</f>
        <v>371698932.50999999</v>
      </c>
      <c r="E11" s="33">
        <f>E12+E14+E16+E21+E24+E30+E40+E42+E45+E49+E55</f>
        <v>318186272.04000002</v>
      </c>
      <c r="F11" s="9">
        <f t="shared" ref="F11:F73" si="0">D11/C11*100</f>
        <v>73.449471524001737</v>
      </c>
      <c r="G11" s="38">
        <f t="shared" ref="G11:G73" si="1">D11/E11*100</f>
        <v>116.81802930305956</v>
      </c>
    </row>
    <row r="12" spans="1:7" s="16" customFormat="1" x14ac:dyDescent="0.25">
      <c r="A12" s="40" t="s">
        <v>11</v>
      </c>
      <c r="B12" s="14" t="s">
        <v>12</v>
      </c>
      <c r="C12" s="29">
        <f>C13</f>
        <v>450348731</v>
      </c>
      <c r="D12" s="29">
        <f>D13</f>
        <v>316380052.63</v>
      </c>
      <c r="E12" s="29">
        <f>E13</f>
        <v>270744165.26999998</v>
      </c>
      <c r="F12" s="15">
        <f t="shared" si="0"/>
        <v>70.252235845647363</v>
      </c>
      <c r="G12" s="39">
        <f t="shared" si="1"/>
        <v>116.85572330413459</v>
      </c>
    </row>
    <row r="13" spans="1:7" x14ac:dyDescent="0.25">
      <c r="A13" s="42" t="s">
        <v>13</v>
      </c>
      <c r="B13" s="4" t="s">
        <v>14</v>
      </c>
      <c r="C13" s="30">
        <v>450348731</v>
      </c>
      <c r="D13" s="30">
        <v>316380052.63</v>
      </c>
      <c r="E13" s="30">
        <v>270744165.26999998</v>
      </c>
      <c r="F13" s="10">
        <f t="shared" si="0"/>
        <v>70.252235845647363</v>
      </c>
      <c r="G13" s="37">
        <f t="shared" si="1"/>
        <v>116.85572330413459</v>
      </c>
    </row>
    <row r="14" spans="1:7" s="16" customFormat="1" ht="27.75" customHeight="1" x14ac:dyDescent="0.25">
      <c r="A14" s="40" t="s">
        <v>15</v>
      </c>
      <c r="B14" s="14" t="s">
        <v>16</v>
      </c>
      <c r="C14" s="29">
        <f>C15</f>
        <v>13770000</v>
      </c>
      <c r="D14" s="29">
        <f>D15</f>
        <v>10894919.640000001</v>
      </c>
      <c r="E14" s="29">
        <f>E15</f>
        <v>9141262.5600000005</v>
      </c>
      <c r="F14" s="15">
        <f t="shared" si="0"/>
        <v>79.120694553376907</v>
      </c>
      <c r="G14" s="39">
        <f t="shared" si="1"/>
        <v>119.18397014077233</v>
      </c>
    </row>
    <row r="15" spans="1:7" ht="27" customHeight="1" x14ac:dyDescent="0.25">
      <c r="A15" s="42" t="s">
        <v>17</v>
      </c>
      <c r="B15" s="4" t="s">
        <v>18</v>
      </c>
      <c r="C15" s="30">
        <v>13770000</v>
      </c>
      <c r="D15" s="30">
        <v>10894919.640000001</v>
      </c>
      <c r="E15" s="30">
        <v>9141262.5600000005</v>
      </c>
      <c r="F15" s="10">
        <f t="shared" si="0"/>
        <v>79.120694553376907</v>
      </c>
      <c r="G15" s="37">
        <f t="shared" si="1"/>
        <v>119.18397014077233</v>
      </c>
    </row>
    <row r="16" spans="1:7" s="16" customFormat="1" x14ac:dyDescent="0.25">
      <c r="A16" s="40" t="s">
        <v>19</v>
      </c>
      <c r="B16" s="14" t="s">
        <v>20</v>
      </c>
      <c r="C16" s="29">
        <f>C17+C18+C19+C20</f>
        <v>5410000</v>
      </c>
      <c r="D16" s="29">
        <f>D17+D18+D19+D20</f>
        <v>7789346.7400000002</v>
      </c>
      <c r="E16" s="29">
        <f>E17+E18+E19+E20</f>
        <v>5788080.8200000003</v>
      </c>
      <c r="F16" s="15">
        <f t="shared" si="0"/>
        <v>143.98053123844733</v>
      </c>
      <c r="G16" s="39">
        <f t="shared" si="1"/>
        <v>134.57563883843625</v>
      </c>
    </row>
    <row r="17" spans="1:7" ht="27.75" customHeight="1" x14ac:dyDescent="0.25">
      <c r="A17" s="42" t="s">
        <v>21</v>
      </c>
      <c r="B17" s="4" t="s">
        <v>22</v>
      </c>
      <c r="C17" s="30">
        <v>925000</v>
      </c>
      <c r="D17" s="30">
        <v>970172.3</v>
      </c>
      <c r="E17" s="30">
        <v>873824.77</v>
      </c>
      <c r="F17" s="10">
        <f t="shared" si="0"/>
        <v>104.88349189189191</v>
      </c>
      <c r="G17" s="37">
        <f t="shared" si="1"/>
        <v>111.02595546702116</v>
      </c>
    </row>
    <row r="18" spans="1:7" x14ac:dyDescent="0.25">
      <c r="A18" s="42" t="s">
        <v>23</v>
      </c>
      <c r="B18" s="4" t="s">
        <v>24</v>
      </c>
      <c r="C18" s="30">
        <v>0</v>
      </c>
      <c r="D18" s="30">
        <v>69190.679999999993</v>
      </c>
      <c r="E18" s="30">
        <v>11148.36</v>
      </c>
      <c r="F18" s="10">
        <v>0</v>
      </c>
      <c r="G18" s="37">
        <f t="shared" si="1"/>
        <v>620.63550154462166</v>
      </c>
    </row>
    <row r="19" spans="1:7" x14ac:dyDescent="0.25">
      <c r="A19" s="42" t="s">
        <v>25</v>
      </c>
      <c r="B19" s="4" t="s">
        <v>26</v>
      </c>
      <c r="C19" s="30">
        <v>1189000</v>
      </c>
      <c r="D19" s="30">
        <v>2645913</v>
      </c>
      <c r="E19" s="30">
        <v>1203260</v>
      </c>
      <c r="F19" s="10">
        <f t="shared" si="0"/>
        <v>222.53263246425567</v>
      </c>
      <c r="G19" s="37">
        <f t="shared" si="1"/>
        <v>219.89536758472815</v>
      </c>
    </row>
    <row r="20" spans="1:7" ht="26.25" customHeight="1" x14ac:dyDescent="0.25">
      <c r="A20" s="42" t="s">
        <v>27</v>
      </c>
      <c r="B20" s="4" t="s">
        <v>28</v>
      </c>
      <c r="C20" s="30">
        <v>3296000</v>
      </c>
      <c r="D20" s="30">
        <v>4104070.76</v>
      </c>
      <c r="E20" s="30">
        <v>3699847.69</v>
      </c>
      <c r="F20" s="10">
        <f t="shared" si="0"/>
        <v>124.51670995145629</v>
      </c>
      <c r="G20" s="37">
        <f t="shared" si="1"/>
        <v>110.92539758035282</v>
      </c>
    </row>
    <row r="21" spans="1:7" s="16" customFormat="1" x14ac:dyDescent="0.25">
      <c r="A21" s="40" t="s">
        <v>29</v>
      </c>
      <c r="B21" s="14" t="s">
        <v>30</v>
      </c>
      <c r="C21" s="29">
        <f>C22+C23</f>
        <v>14279000</v>
      </c>
      <c r="D21" s="29">
        <f>D22+D23</f>
        <v>7487268.4500000002</v>
      </c>
      <c r="E21" s="29">
        <f>E22+E23</f>
        <v>6749581.1899999995</v>
      </c>
      <c r="F21" s="15">
        <f t="shared" si="0"/>
        <v>52.435523846207722</v>
      </c>
      <c r="G21" s="39">
        <f t="shared" si="1"/>
        <v>110.92937827154282</v>
      </c>
    </row>
    <row r="22" spans="1:7" x14ac:dyDescent="0.25">
      <c r="A22" s="42" t="s">
        <v>31</v>
      </c>
      <c r="B22" s="4" t="s">
        <v>32</v>
      </c>
      <c r="C22" s="30">
        <v>3400000</v>
      </c>
      <c r="D22" s="30">
        <v>1507598.53</v>
      </c>
      <c r="E22" s="30">
        <v>1535132.13</v>
      </c>
      <c r="F22" s="10">
        <f t="shared" si="0"/>
        <v>44.341133235294116</v>
      </c>
      <c r="G22" s="37">
        <f t="shared" si="1"/>
        <v>98.206434517138291</v>
      </c>
    </row>
    <row r="23" spans="1:7" x14ac:dyDescent="0.25">
      <c r="A23" s="42" t="s">
        <v>33</v>
      </c>
      <c r="B23" s="4" t="s">
        <v>34</v>
      </c>
      <c r="C23" s="30">
        <v>10879000</v>
      </c>
      <c r="D23" s="30">
        <v>5979669.9199999999</v>
      </c>
      <c r="E23" s="30">
        <v>5214449.0599999996</v>
      </c>
      <c r="F23" s="10">
        <f t="shared" si="0"/>
        <v>54.965253424027935</v>
      </c>
      <c r="G23" s="37">
        <f t="shared" si="1"/>
        <v>114.67500883017546</v>
      </c>
    </row>
    <row r="24" spans="1:7" s="16" customFormat="1" x14ac:dyDescent="0.25">
      <c r="A24" s="40" t="s">
        <v>35</v>
      </c>
      <c r="B24" s="14" t="s">
        <v>36</v>
      </c>
      <c r="C24" s="29">
        <f>C25+C26+C27</f>
        <v>2500000</v>
      </c>
      <c r="D24" s="29">
        <f>D25+D26+D27</f>
        <v>7345105.5499999998</v>
      </c>
      <c r="E24" s="29">
        <f>E25+E26+E27</f>
        <v>3122685.87</v>
      </c>
      <c r="F24" s="15">
        <f t="shared" si="0"/>
        <v>293.80422199999998</v>
      </c>
      <c r="G24" s="39">
        <f t="shared" si="1"/>
        <v>235.21756128483071</v>
      </c>
    </row>
    <row r="25" spans="1:7" ht="26.25" customHeight="1" x14ac:dyDescent="0.25">
      <c r="A25" s="42" t="s">
        <v>37</v>
      </c>
      <c r="B25" s="4" t="s">
        <v>38</v>
      </c>
      <c r="C25" s="30">
        <v>2500000</v>
      </c>
      <c r="D25" s="30">
        <v>7338505.5499999998</v>
      </c>
      <c r="E25" s="30">
        <v>3014901.95</v>
      </c>
      <c r="F25" s="10">
        <f t="shared" si="0"/>
        <v>293.54022199999997</v>
      </c>
      <c r="G25" s="37">
        <f t="shared" si="1"/>
        <v>243.40776820287635</v>
      </c>
    </row>
    <row r="26" spans="1:7" ht="39" customHeight="1" x14ac:dyDescent="0.25">
      <c r="A26" s="42" t="s">
        <v>39</v>
      </c>
      <c r="B26" s="4" t="s">
        <v>40</v>
      </c>
      <c r="C26" s="30">
        <v>0</v>
      </c>
      <c r="D26" s="30">
        <v>1600</v>
      </c>
      <c r="E26" s="30">
        <v>7783.92</v>
      </c>
      <c r="F26" s="10">
        <v>0</v>
      </c>
      <c r="G26" s="37">
        <f t="shared" si="1"/>
        <v>20.555195839628361</v>
      </c>
    </row>
    <row r="27" spans="1:7" ht="27" customHeight="1" x14ac:dyDescent="0.25">
      <c r="A27" s="42" t="s">
        <v>41</v>
      </c>
      <c r="B27" s="4" t="s">
        <v>42</v>
      </c>
      <c r="C27" s="30">
        <v>0</v>
      </c>
      <c r="D27" s="30">
        <v>5000</v>
      </c>
      <c r="E27" s="30">
        <v>100000</v>
      </c>
      <c r="F27" s="10">
        <v>0</v>
      </c>
      <c r="G27" s="37">
        <f t="shared" si="1"/>
        <v>5</v>
      </c>
    </row>
    <row r="28" spans="1:7" s="16" customFormat="1" ht="27" customHeight="1" x14ac:dyDescent="0.25">
      <c r="A28" s="47" t="s">
        <v>141</v>
      </c>
      <c r="B28" s="18" t="s">
        <v>142</v>
      </c>
      <c r="C28" s="29">
        <v>0</v>
      </c>
      <c r="D28" s="29">
        <v>0</v>
      </c>
      <c r="E28" s="29">
        <v>0</v>
      </c>
      <c r="F28" s="15">
        <v>0</v>
      </c>
      <c r="G28" s="39">
        <v>0</v>
      </c>
    </row>
    <row r="29" spans="1:7" ht="19.5" customHeight="1" x14ac:dyDescent="0.25">
      <c r="A29" s="48" t="s">
        <v>143</v>
      </c>
      <c r="B29" s="17" t="s">
        <v>144</v>
      </c>
      <c r="C29" s="30">
        <v>0</v>
      </c>
      <c r="D29" s="30">
        <v>0</v>
      </c>
      <c r="E29" s="30">
        <v>0</v>
      </c>
      <c r="F29" s="10">
        <v>0</v>
      </c>
      <c r="G29" s="37">
        <v>0</v>
      </c>
    </row>
    <row r="30" spans="1:7" s="16" customFormat="1" ht="28.5" customHeight="1" x14ac:dyDescent="0.25">
      <c r="A30" s="40" t="s">
        <v>43</v>
      </c>
      <c r="B30" s="14" t="s">
        <v>44</v>
      </c>
      <c r="C30" s="29">
        <f>C31+C39+C38</f>
        <v>14000000</v>
      </c>
      <c r="D30" s="29">
        <f>D31+D39+D38+D36+D37</f>
        <v>15335138.34</v>
      </c>
      <c r="E30" s="29">
        <f t="shared" ref="D30:E30" si="2">E31+E39+E38</f>
        <v>14326996.039999997</v>
      </c>
      <c r="F30" s="15">
        <f t="shared" si="0"/>
        <v>109.53670242857143</v>
      </c>
      <c r="G30" s="39">
        <f t="shared" si="1"/>
        <v>107.03666209710212</v>
      </c>
    </row>
    <row r="31" spans="1:7" ht="65.25" customHeight="1" x14ac:dyDescent="0.25">
      <c r="A31" s="42" t="s">
        <v>45</v>
      </c>
      <c r="B31" s="4" t="s">
        <v>46</v>
      </c>
      <c r="C31" s="30">
        <f>C32+C33+C34+C35+C36</f>
        <v>13904700</v>
      </c>
      <c r="D31" s="30">
        <f>D32+D33+D34+D35</f>
        <v>15063138.619999999</v>
      </c>
      <c r="E31" s="30">
        <f>E32+E33+E34+E35+E36</f>
        <v>14296070.429999998</v>
      </c>
      <c r="F31" s="10">
        <f t="shared" si="0"/>
        <v>108.33127374197214</v>
      </c>
      <c r="G31" s="37">
        <f t="shared" si="1"/>
        <v>105.36558765400544</v>
      </c>
    </row>
    <row r="32" spans="1:7" ht="51" customHeight="1" x14ac:dyDescent="0.25">
      <c r="A32" s="42" t="s">
        <v>47</v>
      </c>
      <c r="B32" s="4" t="s">
        <v>48</v>
      </c>
      <c r="C32" s="30">
        <v>9600000</v>
      </c>
      <c r="D32" s="30">
        <v>9117630.1799999997</v>
      </c>
      <c r="E32" s="30">
        <v>9025966.1799999997</v>
      </c>
      <c r="F32" s="10">
        <f t="shared" si="0"/>
        <v>94.975314374999996</v>
      </c>
      <c r="G32" s="37">
        <f t="shared" si="1"/>
        <v>101.01555886840249</v>
      </c>
    </row>
    <row r="33" spans="1:7" ht="61.5" customHeight="1" x14ac:dyDescent="0.25">
      <c r="A33" s="42" t="s">
        <v>49</v>
      </c>
      <c r="B33" s="4" t="s">
        <v>50</v>
      </c>
      <c r="C33" s="30">
        <v>1900000</v>
      </c>
      <c r="D33" s="30">
        <v>1751313.27</v>
      </c>
      <c r="E33" s="30">
        <v>1104710.29</v>
      </c>
      <c r="F33" s="10">
        <f t="shared" si="0"/>
        <v>92.174382631578951</v>
      </c>
      <c r="G33" s="37">
        <f t="shared" si="1"/>
        <v>158.53145262184532</v>
      </c>
    </row>
    <row r="34" spans="1:7" ht="60.75" customHeight="1" x14ac:dyDescent="0.25">
      <c r="A34" s="42" t="s">
        <v>51</v>
      </c>
      <c r="B34" s="4" t="s">
        <v>52</v>
      </c>
      <c r="C34" s="30">
        <v>120000</v>
      </c>
      <c r="D34" s="30">
        <v>60000</v>
      </c>
      <c r="E34" s="30">
        <v>130000</v>
      </c>
      <c r="F34" s="10">
        <f t="shared" si="0"/>
        <v>50</v>
      </c>
      <c r="G34" s="37">
        <f t="shared" si="1"/>
        <v>46.153846153846153</v>
      </c>
    </row>
    <row r="35" spans="1:7" ht="28.5" customHeight="1" x14ac:dyDescent="0.25">
      <c r="A35" s="42" t="s">
        <v>53</v>
      </c>
      <c r="B35" s="4" t="s">
        <v>54</v>
      </c>
      <c r="C35" s="30">
        <v>2284700</v>
      </c>
      <c r="D35" s="30">
        <v>4134195.17</v>
      </c>
      <c r="E35" s="30">
        <v>4035392.67</v>
      </c>
      <c r="F35" s="10">
        <f t="shared" si="0"/>
        <v>180.95133584278022</v>
      </c>
      <c r="G35" s="37">
        <f t="shared" si="1"/>
        <v>102.44839865856225</v>
      </c>
    </row>
    <row r="36" spans="1:7" ht="42" customHeight="1" x14ac:dyDescent="0.25">
      <c r="A36" s="42" t="s">
        <v>55</v>
      </c>
      <c r="B36" s="4" t="s">
        <v>56</v>
      </c>
      <c r="C36" s="30">
        <v>0</v>
      </c>
      <c r="D36" s="30">
        <v>1.43</v>
      </c>
      <c r="E36" s="30">
        <v>1.29</v>
      </c>
      <c r="F36" s="10">
        <v>0</v>
      </c>
      <c r="G36" s="37">
        <f t="shared" si="1"/>
        <v>110.85271317829456</v>
      </c>
    </row>
    <row r="37" spans="1:7" ht="51" customHeight="1" x14ac:dyDescent="0.25">
      <c r="A37" s="42" t="s">
        <v>170</v>
      </c>
      <c r="B37" s="4" t="s">
        <v>169</v>
      </c>
      <c r="C37" s="30">
        <v>0</v>
      </c>
      <c r="D37" s="30">
        <v>1543.23</v>
      </c>
      <c r="E37" s="30">
        <v>0</v>
      </c>
      <c r="F37" s="10">
        <v>0</v>
      </c>
      <c r="G37" s="37">
        <v>0</v>
      </c>
    </row>
    <row r="38" spans="1:7" ht="23.25" customHeight="1" x14ac:dyDescent="0.25">
      <c r="A38" s="42" t="s">
        <v>152</v>
      </c>
      <c r="B38" s="12" t="s">
        <v>151</v>
      </c>
      <c r="C38" s="30">
        <v>0</v>
      </c>
      <c r="D38" s="30">
        <v>0</v>
      </c>
      <c r="E38" s="30">
        <v>6300</v>
      </c>
      <c r="F38" s="10">
        <v>0</v>
      </c>
      <c r="G38" s="37">
        <f t="shared" si="1"/>
        <v>0</v>
      </c>
    </row>
    <row r="39" spans="1:7" ht="62.25" customHeight="1" x14ac:dyDescent="0.25">
      <c r="A39" s="42" t="s">
        <v>57</v>
      </c>
      <c r="B39" s="4" t="s">
        <v>58</v>
      </c>
      <c r="C39" s="30">
        <v>95300</v>
      </c>
      <c r="D39" s="30">
        <v>270455.06</v>
      </c>
      <c r="E39" s="30">
        <v>24625.61</v>
      </c>
      <c r="F39" s="10">
        <f t="shared" si="0"/>
        <v>283.79334732423922</v>
      </c>
      <c r="G39" s="37">
        <f t="shared" si="1"/>
        <v>1098.2674540854014</v>
      </c>
    </row>
    <row r="40" spans="1:7" s="16" customFormat="1" x14ac:dyDescent="0.25">
      <c r="A40" s="40" t="s">
        <v>59</v>
      </c>
      <c r="B40" s="14" t="s">
        <v>60</v>
      </c>
      <c r="C40" s="29">
        <f>C41</f>
        <v>675000</v>
      </c>
      <c r="D40" s="29">
        <f>D41</f>
        <v>881386.67</v>
      </c>
      <c r="E40" s="29">
        <f>E41</f>
        <v>659325.32999999996</v>
      </c>
      <c r="F40" s="15">
        <f t="shared" si="0"/>
        <v>130.57580296296297</v>
      </c>
      <c r="G40" s="39">
        <f t="shared" si="1"/>
        <v>133.68008627849929</v>
      </c>
    </row>
    <row r="41" spans="1:7" x14ac:dyDescent="0.25">
      <c r="A41" s="42" t="s">
        <v>61</v>
      </c>
      <c r="B41" s="4" t="s">
        <v>62</v>
      </c>
      <c r="C41" s="30">
        <v>675000</v>
      </c>
      <c r="D41" s="30">
        <v>881386.67</v>
      </c>
      <c r="E41" s="30">
        <v>659325.32999999996</v>
      </c>
      <c r="F41" s="10">
        <f t="shared" si="0"/>
        <v>130.57580296296297</v>
      </c>
      <c r="G41" s="37">
        <f t="shared" si="1"/>
        <v>133.68008627849929</v>
      </c>
    </row>
    <row r="42" spans="1:7" s="16" customFormat="1" ht="26.25" customHeight="1" x14ac:dyDescent="0.25">
      <c r="A42" s="40" t="s">
        <v>63</v>
      </c>
      <c r="B42" s="14" t="s">
        <v>64</v>
      </c>
      <c r="C42" s="29">
        <f>C43+C44</f>
        <v>4260000</v>
      </c>
      <c r="D42" s="29">
        <f>D43+D44</f>
        <v>3632756.46</v>
      </c>
      <c r="E42" s="29">
        <f>E43+E44</f>
        <v>3957745.07</v>
      </c>
      <c r="F42" s="15">
        <f t="shared" si="0"/>
        <v>85.275973239436624</v>
      </c>
      <c r="G42" s="39">
        <f t="shared" si="1"/>
        <v>91.788541094689563</v>
      </c>
    </row>
    <row r="43" spans="1:7" x14ac:dyDescent="0.25">
      <c r="A43" s="42" t="s">
        <v>65</v>
      </c>
      <c r="B43" s="4" t="s">
        <v>66</v>
      </c>
      <c r="C43" s="30">
        <v>1900000</v>
      </c>
      <c r="D43" s="30">
        <v>1326060</v>
      </c>
      <c r="E43" s="30">
        <v>1460480</v>
      </c>
      <c r="F43" s="10">
        <f t="shared" si="0"/>
        <v>69.792631578947379</v>
      </c>
      <c r="G43" s="37">
        <f t="shared" si="1"/>
        <v>90.796176599474137</v>
      </c>
    </row>
    <row r="44" spans="1:7" x14ac:dyDescent="0.25">
      <c r="A44" s="42" t="s">
        <v>67</v>
      </c>
      <c r="B44" s="4" t="s">
        <v>68</v>
      </c>
      <c r="C44" s="30">
        <v>2360000</v>
      </c>
      <c r="D44" s="30">
        <v>2306696.46</v>
      </c>
      <c r="E44" s="30">
        <v>2497265.0699999998</v>
      </c>
      <c r="F44" s="10">
        <f t="shared" si="0"/>
        <v>97.741375423728812</v>
      </c>
      <c r="G44" s="37">
        <f t="shared" si="1"/>
        <v>92.368907398364414</v>
      </c>
    </row>
    <row r="45" spans="1:7" s="16" customFormat="1" ht="33" customHeight="1" x14ac:dyDescent="0.25">
      <c r="A45" s="40" t="s">
        <v>69</v>
      </c>
      <c r="B45" s="14" t="s">
        <v>70</v>
      </c>
      <c r="C45" s="29">
        <f>C46+C47+C48</f>
        <v>648000</v>
      </c>
      <c r="D45" s="29">
        <f>D46+D47+D48</f>
        <v>887626.93</v>
      </c>
      <c r="E45" s="29">
        <f>E46+E47+E48</f>
        <v>2911424.37</v>
      </c>
      <c r="F45" s="15">
        <f t="shared" si="0"/>
        <v>136.97946450617283</v>
      </c>
      <c r="G45" s="39">
        <f t="shared" si="1"/>
        <v>30.487720689100367</v>
      </c>
    </row>
    <row r="46" spans="1:7" ht="60.75" customHeight="1" x14ac:dyDescent="0.25">
      <c r="A46" s="42" t="s">
        <v>71</v>
      </c>
      <c r="B46" s="4" t="s">
        <v>72</v>
      </c>
      <c r="C46" s="30">
        <v>0</v>
      </c>
      <c r="D46" s="30">
        <v>0</v>
      </c>
      <c r="E46" s="30">
        <v>140141</v>
      </c>
      <c r="F46" s="10">
        <v>0</v>
      </c>
      <c r="G46" s="37">
        <f t="shared" si="1"/>
        <v>0</v>
      </c>
    </row>
    <row r="47" spans="1:7" ht="27" customHeight="1" x14ac:dyDescent="0.25">
      <c r="A47" s="42" t="s">
        <v>73</v>
      </c>
      <c r="B47" s="4" t="s">
        <v>74</v>
      </c>
      <c r="C47" s="30">
        <v>648000</v>
      </c>
      <c r="D47" s="30">
        <v>844128.3</v>
      </c>
      <c r="E47" s="30">
        <v>2474716.14</v>
      </c>
      <c r="F47" s="10">
        <f t="shared" si="0"/>
        <v>130.26671296296297</v>
      </c>
      <c r="G47" s="37">
        <f t="shared" si="1"/>
        <v>34.110106058466968</v>
      </c>
    </row>
    <row r="48" spans="1:7" ht="54" customHeight="1" x14ac:dyDescent="0.25">
      <c r="A48" s="42" t="s">
        <v>75</v>
      </c>
      <c r="B48" s="4" t="s">
        <v>76</v>
      </c>
      <c r="C48" s="30">
        <v>0</v>
      </c>
      <c r="D48" s="30">
        <v>43498.63</v>
      </c>
      <c r="E48" s="30">
        <v>296567.23</v>
      </c>
      <c r="F48" s="10">
        <v>0</v>
      </c>
      <c r="G48" s="37">
        <f t="shared" si="1"/>
        <v>14.667375758272417</v>
      </c>
    </row>
    <row r="49" spans="1:7" s="16" customFormat="1" x14ac:dyDescent="0.25">
      <c r="A49" s="40" t="s">
        <v>77</v>
      </c>
      <c r="B49" s="14" t="s">
        <v>78</v>
      </c>
      <c r="C49" s="29">
        <f>C50+C51+C52+C54+C53</f>
        <v>170000</v>
      </c>
      <c r="D49" s="29">
        <f>D50+D51+D52+D54+D53</f>
        <v>1085362.31</v>
      </c>
      <c r="E49" s="29">
        <f>E50+E51+E52+E54</f>
        <v>877050.42</v>
      </c>
      <c r="F49" s="15">
        <f t="shared" si="0"/>
        <v>638.44841764705893</v>
      </c>
      <c r="G49" s="39">
        <f t="shared" si="1"/>
        <v>123.75141556855991</v>
      </c>
    </row>
    <row r="50" spans="1:7" ht="25.5" customHeight="1" x14ac:dyDescent="0.25">
      <c r="A50" s="42" t="s">
        <v>79</v>
      </c>
      <c r="B50" s="4" t="s">
        <v>80</v>
      </c>
      <c r="C50" s="30">
        <v>120000</v>
      </c>
      <c r="D50" s="30">
        <v>663956.15</v>
      </c>
      <c r="E50" s="30">
        <v>237624.44</v>
      </c>
      <c r="F50" s="10">
        <f t="shared" si="0"/>
        <v>553.29679166666676</v>
      </c>
      <c r="G50" s="37">
        <f t="shared" si="1"/>
        <v>279.41408299583998</v>
      </c>
    </row>
    <row r="51" spans="1:7" ht="25.5" customHeight="1" x14ac:dyDescent="0.25">
      <c r="A51" s="42" t="s">
        <v>81</v>
      </c>
      <c r="B51" s="4" t="s">
        <v>82</v>
      </c>
      <c r="C51" s="30">
        <v>10000</v>
      </c>
      <c r="D51" s="30">
        <v>128284.73</v>
      </c>
      <c r="E51" s="30">
        <v>67249.33</v>
      </c>
      <c r="F51" s="10">
        <f t="shared" si="0"/>
        <v>1282.8472999999999</v>
      </c>
      <c r="G51" s="37">
        <f t="shared" si="1"/>
        <v>190.7598633324674</v>
      </c>
    </row>
    <row r="52" spans="1:7" ht="72.75" customHeight="1" x14ac:dyDescent="0.25">
      <c r="A52" s="42" t="s">
        <v>83</v>
      </c>
      <c r="B52" s="4" t="s">
        <v>84</v>
      </c>
      <c r="C52" s="30">
        <v>35000</v>
      </c>
      <c r="D52" s="30">
        <v>201661.43</v>
      </c>
      <c r="E52" s="30">
        <v>513725.05</v>
      </c>
      <c r="F52" s="10">
        <f t="shared" si="0"/>
        <v>576.17551428571426</v>
      </c>
      <c r="G52" s="37">
        <f t="shared" si="1"/>
        <v>39.25473947591226</v>
      </c>
    </row>
    <row r="53" spans="1:7" ht="20.25" customHeight="1" x14ac:dyDescent="0.25">
      <c r="A53" s="41" t="s">
        <v>155</v>
      </c>
      <c r="B53" s="12" t="s">
        <v>154</v>
      </c>
      <c r="C53" s="30">
        <v>0</v>
      </c>
      <c r="D53" s="30">
        <v>91460</v>
      </c>
      <c r="E53" s="30">
        <v>0</v>
      </c>
      <c r="F53" s="10">
        <v>0</v>
      </c>
      <c r="G53" s="37">
        <v>0</v>
      </c>
    </row>
    <row r="54" spans="1:7" x14ac:dyDescent="0.25">
      <c r="A54" s="42" t="s">
        <v>85</v>
      </c>
      <c r="B54" s="4" t="s">
        <v>86</v>
      </c>
      <c r="C54" s="30">
        <v>5000</v>
      </c>
      <c r="D54" s="30">
        <v>0</v>
      </c>
      <c r="E54" s="30">
        <v>58451.6</v>
      </c>
      <c r="F54" s="10">
        <f t="shared" si="0"/>
        <v>0</v>
      </c>
      <c r="G54" s="37">
        <f t="shared" si="1"/>
        <v>0</v>
      </c>
    </row>
    <row r="55" spans="1:7" s="16" customFormat="1" x14ac:dyDescent="0.25">
      <c r="A55" s="40" t="s">
        <v>87</v>
      </c>
      <c r="B55" s="14" t="s">
        <v>88</v>
      </c>
      <c r="C55" s="26">
        <f>C56</f>
        <v>0</v>
      </c>
      <c r="D55" s="26">
        <f>D56</f>
        <v>-20031.21</v>
      </c>
      <c r="E55" s="26">
        <f>E56</f>
        <v>-92044.9</v>
      </c>
      <c r="F55" s="15">
        <v>0</v>
      </c>
      <c r="G55" s="39">
        <f t="shared" si="1"/>
        <v>21.762433334166261</v>
      </c>
    </row>
    <row r="56" spans="1:7" x14ac:dyDescent="0.25">
      <c r="A56" s="42" t="s">
        <v>89</v>
      </c>
      <c r="B56" s="4" t="s">
        <v>90</v>
      </c>
      <c r="C56" s="30">
        <v>0</v>
      </c>
      <c r="D56" s="30">
        <v>-20031.21</v>
      </c>
      <c r="E56" s="30">
        <v>-92044.9</v>
      </c>
      <c r="F56" s="10">
        <v>0</v>
      </c>
      <c r="G56" s="37">
        <f t="shared" si="1"/>
        <v>21.762433334166261</v>
      </c>
    </row>
    <row r="57" spans="1:7" x14ac:dyDescent="0.25">
      <c r="A57" s="46" t="s">
        <v>91</v>
      </c>
      <c r="B57" s="8" t="s">
        <v>92</v>
      </c>
      <c r="C57" s="28">
        <f t="shared" ref="C57" si="3">C58</f>
        <v>763222324.9799999</v>
      </c>
      <c r="D57" s="28">
        <f>D58+D83</f>
        <v>428006884.83000004</v>
      </c>
      <c r="E57" s="28">
        <f>E58+E83</f>
        <v>346009985.72999996</v>
      </c>
      <c r="F57" s="9">
        <f t="shared" si="0"/>
        <v>56.078926260603801</v>
      </c>
      <c r="G57" s="38">
        <f t="shared" si="1"/>
        <v>123.69784182008674</v>
      </c>
    </row>
    <row r="58" spans="1:7" s="13" customFormat="1" ht="27.75" customHeight="1" x14ac:dyDescent="0.25">
      <c r="A58" s="41" t="s">
        <v>93</v>
      </c>
      <c r="B58" s="12" t="s">
        <v>94</v>
      </c>
      <c r="C58" s="31">
        <f>C61+C68+C78+C59</f>
        <v>763222324.9799999</v>
      </c>
      <c r="D58" s="31">
        <f>D61+D68+D78+D59</f>
        <v>428009341.36000001</v>
      </c>
      <c r="E58" s="31">
        <f>E61+E68+E78+E59</f>
        <v>346010085.72999996</v>
      </c>
      <c r="F58" s="10">
        <f t="shared" si="0"/>
        <v>56.079248123568185</v>
      </c>
      <c r="G58" s="37">
        <f t="shared" si="1"/>
        <v>123.69851602938131</v>
      </c>
    </row>
    <row r="59" spans="1:7" s="13" customFormat="1" ht="27.75" customHeight="1" x14ac:dyDescent="0.25">
      <c r="A59" s="40" t="s">
        <v>147</v>
      </c>
      <c r="B59" s="14" t="s">
        <v>150</v>
      </c>
      <c r="C59" s="26">
        <f t="shared" ref="C59:E59" si="4">C60</f>
        <v>11402322</v>
      </c>
      <c r="D59" s="26">
        <f t="shared" si="4"/>
        <v>11402322</v>
      </c>
      <c r="E59" s="26">
        <f t="shared" si="4"/>
        <v>33199660.940000001</v>
      </c>
      <c r="F59" s="15">
        <f t="shared" si="0"/>
        <v>100</v>
      </c>
      <c r="G59" s="39">
        <f t="shared" si="1"/>
        <v>34.344694123855106</v>
      </c>
    </row>
    <row r="60" spans="1:7" s="13" customFormat="1" ht="27.75" customHeight="1" x14ac:dyDescent="0.25">
      <c r="A60" s="42" t="s">
        <v>148</v>
      </c>
      <c r="B60" s="12" t="s">
        <v>149</v>
      </c>
      <c r="C60" s="31">
        <v>11402322</v>
      </c>
      <c r="D60" s="31">
        <v>11402322</v>
      </c>
      <c r="E60" s="31">
        <v>33199660.940000001</v>
      </c>
      <c r="F60" s="10">
        <f t="shared" si="0"/>
        <v>100</v>
      </c>
      <c r="G60" s="37">
        <f t="shared" si="1"/>
        <v>34.344694123855106</v>
      </c>
    </row>
    <row r="61" spans="1:7" s="16" customFormat="1" ht="27" customHeight="1" x14ac:dyDescent="0.25">
      <c r="A61" s="40" t="s">
        <v>95</v>
      </c>
      <c r="B61" s="14" t="s">
        <v>96</v>
      </c>
      <c r="C61" s="29">
        <f t="shared" ref="C61:D61" si="5">C62+C64+C65+C66+C67+C63</f>
        <v>359676706.00999999</v>
      </c>
      <c r="D61" s="29">
        <f t="shared" si="5"/>
        <v>154672574.36000001</v>
      </c>
      <c r="E61" s="29">
        <f>E62+E64+E65+E66+E67+E63</f>
        <v>58888683.430000007</v>
      </c>
      <c r="F61" s="10">
        <f t="shared" si="0"/>
        <v>43.003222553895306</v>
      </c>
      <c r="G61" s="37">
        <f t="shared" si="1"/>
        <v>262.65245774063993</v>
      </c>
    </row>
    <row r="62" spans="1:7" ht="26.25" customHeight="1" x14ac:dyDescent="0.25">
      <c r="A62" s="42" t="s">
        <v>97</v>
      </c>
      <c r="B62" s="4" t="s">
        <v>98</v>
      </c>
      <c r="C62" s="30">
        <v>171148000</v>
      </c>
      <c r="D62" s="30">
        <v>62991979.82</v>
      </c>
      <c r="E62" s="30">
        <v>11906031.98</v>
      </c>
      <c r="F62" s="10">
        <f t="shared" si="0"/>
        <v>36.80555999485825</v>
      </c>
      <c r="G62" s="37">
        <v>0</v>
      </c>
    </row>
    <row r="63" spans="1:7" ht="54.75" customHeight="1" x14ac:dyDescent="0.25">
      <c r="A63" s="42" t="s">
        <v>167</v>
      </c>
      <c r="B63" s="4" t="s">
        <v>168</v>
      </c>
      <c r="C63" s="30">
        <v>0</v>
      </c>
      <c r="D63" s="30">
        <v>0</v>
      </c>
      <c r="E63" s="30">
        <v>174033.53</v>
      </c>
      <c r="F63" s="10">
        <v>0</v>
      </c>
      <c r="G63" s="37">
        <v>0</v>
      </c>
    </row>
    <row r="64" spans="1:7" ht="42.75" customHeight="1" x14ac:dyDescent="0.25">
      <c r="A64" s="42" t="s">
        <v>99</v>
      </c>
      <c r="B64" s="4" t="s">
        <v>100</v>
      </c>
      <c r="C64" s="30">
        <v>0</v>
      </c>
      <c r="D64" s="30">
        <v>0</v>
      </c>
      <c r="E64" s="30">
        <v>661340.38</v>
      </c>
      <c r="F64" s="10">
        <v>0</v>
      </c>
      <c r="G64" s="37">
        <f t="shared" si="1"/>
        <v>0</v>
      </c>
    </row>
    <row r="65" spans="1:7" ht="27" customHeight="1" x14ac:dyDescent="0.25">
      <c r="A65" s="42" t="s">
        <v>101</v>
      </c>
      <c r="B65" s="4" t="s">
        <v>102</v>
      </c>
      <c r="C65" s="30">
        <v>6175617.3899999997</v>
      </c>
      <c r="D65" s="30">
        <v>6175617.3899999997</v>
      </c>
      <c r="E65" s="30">
        <v>15840560.630000001</v>
      </c>
      <c r="F65" s="10">
        <v>0</v>
      </c>
      <c r="G65" s="37">
        <f t="shared" si="1"/>
        <v>38.98610367554901</v>
      </c>
    </row>
    <row r="66" spans="1:7" ht="28.5" customHeight="1" x14ac:dyDescent="0.25">
      <c r="A66" s="42" t="s">
        <v>103</v>
      </c>
      <c r="B66" s="4" t="s">
        <v>104</v>
      </c>
      <c r="C66" s="30">
        <v>635292.01</v>
      </c>
      <c r="D66" s="30">
        <v>550000</v>
      </c>
      <c r="E66" s="30">
        <v>0</v>
      </c>
      <c r="F66" s="10">
        <f t="shared" si="0"/>
        <v>86.574361292533808</v>
      </c>
      <c r="G66" s="37">
        <v>0</v>
      </c>
    </row>
    <row r="67" spans="1:7" x14ac:dyDescent="0.25">
      <c r="A67" s="42" t="s">
        <v>105</v>
      </c>
      <c r="B67" s="4" t="s">
        <v>106</v>
      </c>
      <c r="C67" s="30">
        <v>181717796.61000001</v>
      </c>
      <c r="D67" s="30">
        <v>84954977.150000006</v>
      </c>
      <c r="E67" s="30">
        <v>30306716.91</v>
      </c>
      <c r="F67" s="10">
        <f t="shared" si="0"/>
        <v>46.751049558634641</v>
      </c>
      <c r="G67" s="37">
        <f t="shared" si="1"/>
        <v>280.31732174186203</v>
      </c>
    </row>
    <row r="68" spans="1:7" s="16" customFormat="1" x14ac:dyDescent="0.25">
      <c r="A68" s="40" t="s">
        <v>107</v>
      </c>
      <c r="B68" s="14" t="s">
        <v>108</v>
      </c>
      <c r="C68" s="26">
        <f t="shared" ref="C68:D68" si="6">C69+C70+C71+C72+C73+C74+C75+C76+C77</f>
        <v>361054825.33999997</v>
      </c>
      <c r="D68" s="26">
        <f t="shared" si="6"/>
        <v>242274564.47000003</v>
      </c>
      <c r="E68" s="26">
        <f t="shared" ref="E68" si="7">E69+E70+E71+E72+E73+E74+E75+E76+E77</f>
        <v>232502022.08999997</v>
      </c>
      <c r="F68" s="15">
        <f t="shared" si="0"/>
        <v>67.101876907988597</v>
      </c>
      <c r="G68" s="39">
        <f t="shared" si="1"/>
        <v>104.20320747843526</v>
      </c>
    </row>
    <row r="69" spans="1:7" ht="26.25" customHeight="1" x14ac:dyDescent="0.25">
      <c r="A69" s="42" t="s">
        <v>109</v>
      </c>
      <c r="B69" s="4" t="s">
        <v>110</v>
      </c>
      <c r="C69" s="30">
        <v>336177463.33999997</v>
      </c>
      <c r="D69" s="30">
        <v>228821861.27000001</v>
      </c>
      <c r="E69" s="30">
        <v>211699108.53999999</v>
      </c>
      <c r="F69" s="10">
        <f t="shared" si="0"/>
        <v>68.065794475513769</v>
      </c>
      <c r="G69" s="37">
        <f t="shared" si="1"/>
        <v>108.08824980326486</v>
      </c>
    </row>
    <row r="70" spans="1:7" ht="54.75" customHeight="1" x14ac:dyDescent="0.25">
      <c r="A70" s="42" t="s">
        <v>111</v>
      </c>
      <c r="B70" s="4" t="s">
        <v>112</v>
      </c>
      <c r="C70" s="30">
        <v>3481020</v>
      </c>
      <c r="D70" s="30">
        <v>1699739.97</v>
      </c>
      <c r="E70" s="30">
        <v>1904430.48</v>
      </c>
      <c r="F70" s="10">
        <f t="shared" si="0"/>
        <v>48.828790699277796</v>
      </c>
      <c r="G70" s="37">
        <f t="shared" si="1"/>
        <v>89.251878073281006</v>
      </c>
    </row>
    <row r="71" spans="1:7" ht="51.75" customHeight="1" x14ac:dyDescent="0.25">
      <c r="A71" s="42" t="s">
        <v>113</v>
      </c>
      <c r="B71" s="4" t="s">
        <v>114</v>
      </c>
      <c r="C71" s="30">
        <v>0</v>
      </c>
      <c r="D71" s="30">
        <v>0</v>
      </c>
      <c r="E71" s="30">
        <v>4987188</v>
      </c>
      <c r="F71" s="10">
        <v>0</v>
      </c>
      <c r="G71" s="37">
        <f t="shared" si="1"/>
        <v>0</v>
      </c>
    </row>
    <row r="72" spans="1:7" ht="40.5" customHeight="1" x14ac:dyDescent="0.25">
      <c r="A72" s="42" t="s">
        <v>115</v>
      </c>
      <c r="B72" s="4" t="s">
        <v>116</v>
      </c>
      <c r="C72" s="30">
        <v>638076</v>
      </c>
      <c r="D72" s="30">
        <v>428914.3</v>
      </c>
      <c r="E72" s="30">
        <v>423512.17</v>
      </c>
      <c r="F72" s="10">
        <f t="shared" si="0"/>
        <v>67.219939317573449</v>
      </c>
      <c r="G72" s="37">
        <f t="shared" si="1"/>
        <v>101.27555484415005</v>
      </c>
    </row>
    <row r="73" spans="1:7" ht="50.25" customHeight="1" x14ac:dyDescent="0.25">
      <c r="A73" s="42" t="s">
        <v>117</v>
      </c>
      <c r="B73" s="4" t="s">
        <v>118</v>
      </c>
      <c r="C73" s="30">
        <v>20881</v>
      </c>
      <c r="D73" s="30">
        <v>20881</v>
      </c>
      <c r="E73" s="30">
        <v>18260</v>
      </c>
      <c r="F73" s="10">
        <f t="shared" si="0"/>
        <v>100</v>
      </c>
      <c r="G73" s="37">
        <f t="shared" si="1"/>
        <v>114.35377875136912</v>
      </c>
    </row>
    <row r="74" spans="1:7" ht="51.75" customHeight="1" x14ac:dyDescent="0.25">
      <c r="A74" s="42" t="s">
        <v>119</v>
      </c>
      <c r="B74" s="4" t="s">
        <v>120</v>
      </c>
      <c r="C74" s="30">
        <v>15261750</v>
      </c>
      <c r="D74" s="30">
        <v>7429088.6399999997</v>
      </c>
      <c r="E74" s="30">
        <v>9965493.0299999993</v>
      </c>
      <c r="F74" s="10">
        <f t="shared" ref="F74:F82" si="8">D74/C74*100</f>
        <v>48.677829475649908</v>
      </c>
      <c r="G74" s="37">
        <f t="shared" ref="G74:G81" si="9">D74/E74*100</f>
        <v>74.548129406498617</v>
      </c>
    </row>
    <row r="75" spans="1:7" ht="27" customHeight="1" x14ac:dyDescent="0.25">
      <c r="A75" s="42" t="s">
        <v>121</v>
      </c>
      <c r="B75" s="4" t="s">
        <v>122</v>
      </c>
      <c r="C75" s="30">
        <v>2154869</v>
      </c>
      <c r="D75" s="30">
        <v>1578314.47</v>
      </c>
      <c r="E75" s="30">
        <v>1447646</v>
      </c>
      <c r="F75" s="10">
        <f t="shared" si="8"/>
        <v>73.244103005797569</v>
      </c>
      <c r="G75" s="37">
        <f t="shared" si="9"/>
        <v>109.02627230690376</v>
      </c>
    </row>
    <row r="76" spans="1:7" ht="26.25" customHeight="1" x14ac:dyDescent="0.25">
      <c r="A76" s="42" t="s">
        <v>123</v>
      </c>
      <c r="B76" s="4" t="s">
        <v>124</v>
      </c>
      <c r="C76" s="30">
        <v>2951610</v>
      </c>
      <c r="D76" s="30">
        <v>2244840.33</v>
      </c>
      <c r="E76" s="30">
        <v>1753378.31</v>
      </c>
      <c r="F76" s="10">
        <f t="shared" si="8"/>
        <v>76.054774512892962</v>
      </c>
      <c r="G76" s="37">
        <f t="shared" si="9"/>
        <v>128.02943421833476</v>
      </c>
    </row>
    <row r="77" spans="1:7" x14ac:dyDescent="0.25">
      <c r="A77" s="42" t="s">
        <v>125</v>
      </c>
      <c r="B77" s="4" t="s">
        <v>126</v>
      </c>
      <c r="C77" s="30">
        <v>369156</v>
      </c>
      <c r="D77" s="30">
        <v>50924.49</v>
      </c>
      <c r="E77" s="30">
        <v>303005.56</v>
      </c>
      <c r="F77" s="10">
        <f t="shared" si="8"/>
        <v>13.794842830673209</v>
      </c>
      <c r="G77" s="37">
        <f t="shared" si="9"/>
        <v>16.806453980580422</v>
      </c>
    </row>
    <row r="78" spans="1:7" s="16" customFormat="1" x14ac:dyDescent="0.25">
      <c r="A78" s="40" t="s">
        <v>127</v>
      </c>
      <c r="B78" s="14" t="s">
        <v>128</v>
      </c>
      <c r="C78" s="29">
        <f>C79+C80+C81+C82</f>
        <v>31088471.629999999</v>
      </c>
      <c r="D78" s="29">
        <f t="shared" ref="D78:E78" si="10">D79+D80+D81+D82</f>
        <v>19659880.530000001</v>
      </c>
      <c r="E78" s="29">
        <f t="shared" si="10"/>
        <v>21419719.27</v>
      </c>
      <c r="F78" s="15">
        <f t="shared" si="8"/>
        <v>63.2384916311822</v>
      </c>
      <c r="G78" s="39">
        <f t="shared" si="9"/>
        <v>91.784025188113503</v>
      </c>
    </row>
    <row r="79" spans="1:7" s="16" customFormat="1" ht="116.25" customHeight="1" x14ac:dyDescent="0.25">
      <c r="A79" s="41" t="s">
        <v>156</v>
      </c>
      <c r="B79" s="12" t="s">
        <v>157</v>
      </c>
      <c r="C79" s="34">
        <v>703080</v>
      </c>
      <c r="D79" s="34">
        <v>436962.61</v>
      </c>
      <c r="E79" s="34">
        <v>0</v>
      </c>
      <c r="F79" s="10">
        <f t="shared" si="8"/>
        <v>62.149771007566699</v>
      </c>
      <c r="G79" s="37">
        <v>0</v>
      </c>
    </row>
    <row r="80" spans="1:7" ht="63" customHeight="1" x14ac:dyDescent="0.25">
      <c r="A80" s="42" t="s">
        <v>129</v>
      </c>
      <c r="B80" s="4" t="s">
        <v>130</v>
      </c>
      <c r="C80" s="30">
        <v>2048511.63</v>
      </c>
      <c r="D80" s="30">
        <v>1223462.48</v>
      </c>
      <c r="E80" s="30">
        <v>1535375.43</v>
      </c>
      <c r="F80" s="10">
        <f t="shared" si="8"/>
        <v>59.724458581667903</v>
      </c>
      <c r="G80" s="37">
        <f t="shared" si="9"/>
        <v>79.684906772280456</v>
      </c>
    </row>
    <row r="81" spans="1:7" ht="86.25" customHeight="1" x14ac:dyDescent="0.25">
      <c r="A81" s="42" t="s">
        <v>131</v>
      </c>
      <c r="B81" s="4" t="s">
        <v>132</v>
      </c>
      <c r="C81" s="30">
        <v>27686880</v>
      </c>
      <c r="D81" s="30">
        <v>17349455.440000001</v>
      </c>
      <c r="E81" s="30">
        <v>18889343.84</v>
      </c>
      <c r="F81" s="10">
        <f t="shared" si="8"/>
        <v>62.663093277393486</v>
      </c>
      <c r="G81" s="37">
        <f t="shared" si="9"/>
        <v>91.847845996962917</v>
      </c>
    </row>
    <row r="82" spans="1:7" ht="33.75" customHeight="1" x14ac:dyDescent="0.25">
      <c r="A82" s="42" t="s">
        <v>158</v>
      </c>
      <c r="B82" s="4" t="s">
        <v>159</v>
      </c>
      <c r="C82" s="30">
        <v>650000</v>
      </c>
      <c r="D82" s="30">
        <v>650000</v>
      </c>
      <c r="E82" s="30">
        <v>995000</v>
      </c>
      <c r="F82" s="10">
        <f t="shared" si="8"/>
        <v>100</v>
      </c>
      <c r="G82" s="37">
        <v>0</v>
      </c>
    </row>
    <row r="83" spans="1:7" s="16" customFormat="1" ht="40.5" customHeight="1" x14ac:dyDescent="0.25">
      <c r="A83" s="40" t="s">
        <v>133</v>
      </c>
      <c r="B83" s="14" t="s">
        <v>134</v>
      </c>
      <c r="C83" s="29">
        <f>C84</f>
        <v>0</v>
      </c>
      <c r="D83" s="29">
        <f t="shared" ref="D83:E83" si="11">D84</f>
        <v>-2456.5300000000002</v>
      </c>
      <c r="E83" s="29">
        <f t="shared" si="11"/>
        <v>-100</v>
      </c>
      <c r="F83" s="15">
        <v>0</v>
      </c>
      <c r="G83" s="39">
        <v>0</v>
      </c>
    </row>
    <row r="84" spans="1:7" ht="39.75" customHeight="1" x14ac:dyDescent="0.25">
      <c r="A84" s="42" t="s">
        <v>135</v>
      </c>
      <c r="B84" s="4" t="s">
        <v>136</v>
      </c>
      <c r="C84" s="30">
        <v>0</v>
      </c>
      <c r="D84" s="30">
        <v>-2456.5300000000002</v>
      </c>
      <c r="E84" s="30">
        <v>-100</v>
      </c>
      <c r="F84" s="10">
        <v>0</v>
      </c>
      <c r="G84" s="37">
        <v>0</v>
      </c>
    </row>
  </sheetData>
  <autoFilter ref="A8:G84"/>
  <mergeCells count="10">
    <mergeCell ref="A1:G1"/>
    <mergeCell ref="A2:G2"/>
    <mergeCell ref="A3:G3"/>
    <mergeCell ref="A5:A6"/>
    <mergeCell ref="B5:B6"/>
    <mergeCell ref="C5:C6"/>
    <mergeCell ref="D5:D6"/>
    <mergeCell ref="E5:E6"/>
    <mergeCell ref="F5:F6"/>
    <mergeCell ref="G5:G6"/>
  </mergeCells>
  <pageMargins left="0.78740157480314965" right="0.39370078740157483" top="0.59055118110236227" bottom="0.39370078740157483" header="0" footer="0"/>
  <pageSetup paperSize="9" scale="67" fitToWidth="2" fitToHeight="0" orientation="portrait" r:id="rId1"/>
  <header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8F8C485C-0B18-4AE1-851F-8F1B0898914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</vt:lpstr>
      <vt:lpstr>Доходы!Область_печати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cp:lastPrinted>2025-07-14T07:19:50Z</cp:lastPrinted>
  <dcterms:created xsi:type="dcterms:W3CDTF">2024-04-09T05:49:04Z</dcterms:created>
  <dcterms:modified xsi:type="dcterms:W3CDTF">2025-10-20T05:03:41Z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950_Орг=20024_Ф=0503317M_Период=март 2024 года_2.xlsx</vt:lpwstr>
  </property>
  <property fmtid="{D5CDD505-2E9C-101B-9397-08002B2CF9AE}" pid="3" name="Название отчета">
    <vt:lpwstr>950_Орг=20024_Ф=0503317M_Период=март 2024 года_2.xlsx</vt:lpwstr>
  </property>
  <property fmtid="{D5CDD505-2E9C-101B-9397-08002B2CF9AE}" pid="4" name="Версия клиента">
    <vt:lpwstr>23.1.0.38319 (.NET Core 3.1)</vt:lpwstr>
  </property>
  <property fmtid="{D5CDD505-2E9C-101B-9397-08002B2CF9AE}" pid="5" name="Тип сервера">
    <vt:lpwstr>PostgreSQL</vt:lpwstr>
  </property>
  <property fmtid="{D5CDD505-2E9C-101B-9397-08002B2CF9AE}" pid="6" name="Сервер">
    <vt:lpwstr>svod-db.primorsky.local</vt:lpwstr>
  </property>
  <property fmtid="{D5CDD505-2E9C-101B-9397-08002B2CF9AE}" pid="7" name="База">
    <vt:lpwstr>svod_smart_krai</vt:lpwstr>
  </property>
  <property fmtid="{D5CDD505-2E9C-101B-9397-08002B2CF9AE}" pid="8" name="Пользователь">
    <vt:lpwstr>rn20024_2</vt:lpwstr>
  </property>
  <property fmtid="{D5CDD505-2E9C-101B-9397-08002B2CF9AE}" pid="9" name="Шаблон">
    <vt:lpwstr>0503317G_20220101_1.xlt</vt:lpwstr>
  </property>
  <property fmtid="{D5CDD505-2E9C-101B-9397-08002B2CF9AE}" pid="10" name="Локальная база">
    <vt:lpwstr>не используется</vt:lpwstr>
  </property>
</Properties>
</file>